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SIPC Finance/Annual Return Documents/2022-23/Ext Audit Documents/"/>
    </mc:Choice>
  </mc:AlternateContent>
  <xr:revisionPtr revIDLastSave="0" documentId="13_ncr:1_{15A69D6E-2D53-2A49-A341-19DAFBE26C17}" xr6:coauthVersionLast="47" xr6:coauthVersionMax="47" xr10:uidLastSave="{00000000-0000-0000-0000-000000000000}"/>
  <bookViews>
    <workbookView xWindow="30540" yWindow="-1740" windowWidth="36660" windowHeight="19600" activeTab="6" xr2:uid="{EF328E6F-9CCF-444D-A76F-F626E7C71552}"/>
  </bookViews>
  <sheets>
    <sheet name="Form" sheetId="19" r:id="rId1"/>
    <sheet name="Box 2" sheetId="21" r:id="rId2"/>
    <sheet name="Box 3" sheetId="22" r:id="rId3"/>
    <sheet name="Box 4" sheetId="23" r:id="rId4"/>
    <sheet name="Box 5 &amp; 10" sheetId="24" r:id="rId5"/>
    <sheet name="Box 6" sheetId="25" r:id="rId6"/>
    <sheet name="Box 7 &amp; 8" sheetId="26" r:id="rId7"/>
    <sheet name="Box 9" sheetId="27" r:id="rId8"/>
    <sheet name="Bank Rec" sheetId="14" r:id="rId9"/>
  </sheets>
  <definedNames>
    <definedName name="_xlnm.Print_Area" localSheetId="8">'Bank Rec'!$B$1:$D$29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5" l="1"/>
  <c r="D18" i="25"/>
  <c r="C22" i="25"/>
  <c r="D22" i="25" l="1"/>
  <c r="E43" i="14" l="1"/>
  <c r="E44" i="14" l="1"/>
  <c r="D27" i="14" s="1"/>
  <c r="D44" i="14"/>
  <c r="D20" i="14"/>
  <c r="D15" i="14"/>
  <c r="D22" i="14" l="1"/>
  <c r="F44" i="14"/>
  <c r="D28" i="14"/>
  <c r="D29" i="14" s="1"/>
</calcChain>
</file>

<file path=xl/sharedStrings.xml><?xml version="1.0" encoding="utf-8"?>
<sst xmlns="http://schemas.openxmlformats.org/spreadsheetml/2006/main" count="158" uniqueCount="113">
  <si>
    <t>Training</t>
  </si>
  <si>
    <t>Allotment rent</t>
  </si>
  <si>
    <t>VAT</t>
  </si>
  <si>
    <t>Paid In</t>
  </si>
  <si>
    <t>STEDHAM WITH IPING PARISH COUNCIL</t>
  </si>
  <si>
    <t>BANK RECONCILIATION</t>
  </si>
  <si>
    <t>Lloyds Current Account</t>
  </si>
  <si>
    <t>Cash Book</t>
  </si>
  <si>
    <t>Less: Payments in the year</t>
  </si>
  <si>
    <t>Paid Out</t>
  </si>
  <si>
    <t>Closing balance as per Cash Book</t>
  </si>
  <si>
    <t>Add: Receipts in the year</t>
  </si>
  <si>
    <t xml:space="preserve"> </t>
  </si>
  <si>
    <t>Bank Statements</t>
  </si>
  <si>
    <t>Planning Applications</t>
  </si>
  <si>
    <t>Parish Council Events</t>
  </si>
  <si>
    <t>Parish Improvement Projects</t>
  </si>
  <si>
    <t>Stedham Memorial Hall</t>
  </si>
  <si>
    <t>Precept</t>
  </si>
  <si>
    <t>Other receipts</t>
  </si>
  <si>
    <t>Box 7</t>
  </si>
  <si>
    <t>Less Debtors</t>
  </si>
  <si>
    <t>Plus Creditors</t>
  </si>
  <si>
    <t>Box 8</t>
  </si>
  <si>
    <t>Financial Year Ending 31st March 2023</t>
  </si>
  <si>
    <t>Prepared by Morag Birch Clerk &amp; Responsible Finance Officer April 2023</t>
  </si>
  <si>
    <t>Balance as per Bank Statement 31st March 2023</t>
  </si>
  <si>
    <t>Less Uncleared Payments at 31st March 2023</t>
  </si>
  <si>
    <t>Add Income for 2022/23 but not cleared</t>
  </si>
  <si>
    <t>Net Balance as at 31st March 2023</t>
  </si>
  <si>
    <t>Opening Balance 1st April 2022</t>
  </si>
  <si>
    <t>VAT126</t>
  </si>
  <si>
    <t>Stedham with Iping Parish Council</t>
  </si>
  <si>
    <t>Section 1</t>
  </si>
  <si>
    <t>2021/22</t>
  </si>
  <si>
    <t xml:space="preserve">Variance </t>
  </si>
  <si>
    <t>£</t>
  </si>
  <si>
    <t>%</t>
  </si>
  <si>
    <t>boxes 2/3/4/5/6/9/10</t>
  </si>
  <si>
    <t>Box 1</t>
  </si>
  <si>
    <t>Balances b/f</t>
  </si>
  <si>
    <t>Box 2</t>
  </si>
  <si>
    <t>Box 3</t>
  </si>
  <si>
    <t>See explanations Box 3</t>
  </si>
  <si>
    <t>Box 4</t>
  </si>
  <si>
    <t>Staff costs</t>
  </si>
  <si>
    <t>See explanations Box 4</t>
  </si>
  <si>
    <t>Box 5</t>
  </si>
  <si>
    <t>PWLB Loan</t>
  </si>
  <si>
    <t>Final payment in 26/05/2020</t>
  </si>
  <si>
    <t>Box 6</t>
  </si>
  <si>
    <t>Other payments</t>
  </si>
  <si>
    <t>See explanations Box 6</t>
  </si>
  <si>
    <t>Balances c/f</t>
  </si>
  <si>
    <t xml:space="preserve">Total cash </t>
  </si>
  <si>
    <t>Box 9</t>
  </si>
  <si>
    <t>Fixed assets</t>
  </si>
  <si>
    <t>See explanations Box 9</t>
  </si>
  <si>
    <t>Box 10</t>
  </si>
  <si>
    <t>Total borrowing</t>
  </si>
  <si>
    <t>Stedham wth Iping Parish Council</t>
  </si>
  <si>
    <t>explanation of variance</t>
  </si>
  <si>
    <t>Difference</t>
  </si>
  <si>
    <t xml:space="preserve">Box 3 </t>
  </si>
  <si>
    <t>Interest</t>
  </si>
  <si>
    <t>Staff(Clerk) salary including overtime</t>
  </si>
  <si>
    <t>Staff(RFO) salary</t>
  </si>
  <si>
    <t>General administration, subscriptions, insurance, Website, Email Accounts, Data management</t>
  </si>
  <si>
    <t>Newsletter, other communications to all parishioners</t>
  </si>
  <si>
    <t>Video Conferencing application</t>
  </si>
  <si>
    <t>Office Expenses</t>
  </si>
  <si>
    <t>Audit</t>
  </si>
  <si>
    <t>Hall hire</t>
  </si>
  <si>
    <t>Election costs</t>
  </si>
  <si>
    <t>Grounds/property maintenance</t>
  </si>
  <si>
    <t>Playgrounds management</t>
  </si>
  <si>
    <t>Grants to Parish Organisations</t>
  </si>
  <si>
    <t>Applications from 4 local organisations for grants</t>
  </si>
  <si>
    <t>Net Funds</t>
  </si>
  <si>
    <t>VAT Refund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</si>
  <si>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(Funds-Debtors+Creditors)</t>
    </r>
  </si>
  <si>
    <t>Bank balance per Reconciliation</t>
  </si>
  <si>
    <t>Delta</t>
  </si>
  <si>
    <t>2022/23</t>
  </si>
  <si>
    <t>Explain variances over 15% (if more than £500)</t>
  </si>
  <si>
    <t>Explanation of variance</t>
  </si>
  <si>
    <t>Other Income</t>
  </si>
  <si>
    <t xml:space="preserve">SDNPA CIL Grant of £9000 pending but not received </t>
  </si>
  <si>
    <t>Grants (CIL)</t>
  </si>
  <si>
    <t>Gross receipts from Jubilee Fete £1457 &amp; CDC Jubilee Grant £250</t>
  </si>
  <si>
    <t>Purchase of play equipment in 2022/23 ~£21k(inc VAT)</t>
  </si>
  <si>
    <t>Increased insurance for new play equipment(£237). Subscription to SLCC(£112) not paid in 2021/22 - 2 years Subs paid in 2022/23</t>
  </si>
  <si>
    <t>Reduced printing costs</t>
  </si>
  <si>
    <t>Stopped subscription 2022</t>
  </si>
  <si>
    <t>Includes new Council Admin Book (£141)  Backup HD, ID Badges &amp; Expenses for APM, HDMI Cable</t>
  </si>
  <si>
    <t>£274 on Jubilee Stalls. £412 On Jubilee Gift, Bunting &amp; Band. Payments of 6 x £113.68 to local organisations from Jubilee Fete Fund</t>
  </si>
  <si>
    <t xml:space="preserve">Includes payments(£3894) for work planned for 2021/22 but completed in 2022/23: Goal posts_nets, Graveyard Gates, WI bench </t>
  </si>
  <si>
    <t>Training for 2 new Councillors</t>
  </si>
  <si>
    <t>Reduced cost of internal audit</t>
  </si>
  <si>
    <t>Purchased new equipment £17,292 (exc VAT)</t>
  </si>
  <si>
    <t>VAT reclaim £3458 on new playground equipment</t>
  </si>
  <si>
    <t>Morag Birch Pay &amp; Exp March 2023</t>
  </si>
  <si>
    <t>Increase in hourly rate</t>
  </si>
  <si>
    <t>New play equipment (£17,292), Three new benches (£1,760), New gates/post for graveyard (£1,500), 5 x Trees(£600)</t>
  </si>
  <si>
    <t>1`</t>
  </si>
  <si>
    <t>Rent for Playground (£400) Not billed 21/22 . Extensive tree/hedge works in Churchyard (£1930)</t>
  </si>
  <si>
    <t>Chichester District Council Bin Emptying</t>
  </si>
  <si>
    <t>J C Miles Allotment Mower</t>
  </si>
  <si>
    <t>Neil Read Compost for Trees</t>
  </si>
  <si>
    <t>Neil Read Mileage Collect Trees</t>
  </si>
  <si>
    <t>Morag Birch Coronation Bench</t>
  </si>
  <si>
    <t>Hillier Nurseries 5 x Trees</t>
  </si>
  <si>
    <t>Hillier Nurseries 5 x Stakes/Ties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</si>
</sst>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£&quot;#,##0_);\(&quot;£&quot;#,##0\)"/>
    <numFmt numFmtId="6" formatCode="&quot;£&quot;#,##0_);[Red]\(&quot;£&quot;#,##0\)"/>
    <numFmt numFmtId="8" formatCode="&quot;£&quot;#,##0.00_);[Red]\(&quot;£&quot;#,##0.00\)"/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&quot;£&quot;#,##0.00"/>
    <numFmt numFmtId="167" formatCode="&quot;£&quot;#,##0"/>
    <numFmt numFmtId="168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6" fillId="0" borderId="0" applyNumberFormat="0" applyFill="0" applyBorder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</cellStyleXfs>
  <cellXfs count="108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top"/>
    </xf>
    <xf numFmtId="166" fontId="0" fillId="0" borderId="0" xfId="0" applyNumberFormat="1" applyAlignment="1">
      <alignment vertical="top"/>
    </xf>
    <xf numFmtId="166" fontId="0" fillId="0" borderId="0" xfId="0" applyNumberFormat="1" applyAlignment="1">
      <alignment horizontal="left" vertical="top"/>
    </xf>
    <xf numFmtId="166" fontId="0" fillId="0" borderId="0" xfId="0" applyNumberFormat="1" applyAlignment="1">
      <alignment horizontal="right" vertical="top"/>
    </xf>
    <xf numFmtId="0" fontId="11" fillId="0" borderId="0" xfId="0" applyFont="1" applyAlignment="1">
      <alignment horizontal="left" vertical="top"/>
    </xf>
    <xf numFmtId="166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66" fontId="12" fillId="0" borderId="0" xfId="0" applyNumberFormat="1" applyFont="1" applyAlignment="1">
      <alignment horizontal="right" vertical="top"/>
    </xf>
    <xf numFmtId="166" fontId="12" fillId="0" borderId="0" xfId="0" applyNumberFormat="1" applyFont="1" applyAlignment="1">
      <alignment horizontal="left" vertical="top"/>
    </xf>
    <xf numFmtId="17" fontId="12" fillId="0" borderId="0" xfId="0" applyNumberFormat="1" applyFont="1" applyAlignment="1">
      <alignment horizontal="left" vertical="top"/>
    </xf>
    <xf numFmtId="166" fontId="12" fillId="0" borderId="4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9" fillId="0" borderId="1" xfId="0" applyFont="1" applyBorder="1" applyAlignment="1">
      <alignment horizontal="right" vertical="top"/>
    </xf>
    <xf numFmtId="166" fontId="12" fillId="0" borderId="4" xfId="0" applyNumberFormat="1" applyFont="1" applyBorder="1" applyAlignment="1">
      <alignment horizontal="right" vertical="top"/>
    </xf>
    <xf numFmtId="8" fontId="12" fillId="0" borderId="1" xfId="0" applyNumberFormat="1" applyFont="1" applyBorder="1" applyAlignment="1">
      <alignment vertical="top"/>
    </xf>
    <xf numFmtId="8" fontId="12" fillId="0" borderId="3" xfId="0" applyNumberFormat="1" applyFont="1" applyBorder="1" applyAlignment="1">
      <alignment vertical="top"/>
    </xf>
    <xf numFmtId="8" fontId="9" fillId="0" borderId="1" xfId="0" applyNumberFormat="1" applyFont="1" applyBorder="1" applyAlignment="1">
      <alignment vertical="top"/>
    </xf>
    <xf numFmtId="8" fontId="9" fillId="0" borderId="5" xfId="0" applyNumberFormat="1" applyFont="1" applyBorder="1" applyAlignment="1">
      <alignment vertical="top"/>
    </xf>
    <xf numFmtId="8" fontId="12" fillId="0" borderId="2" xfId="0" applyNumberFormat="1" applyFont="1" applyBorder="1" applyAlignment="1">
      <alignment vertical="top"/>
    </xf>
    <xf numFmtId="8" fontId="12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4" fillId="0" borderId="1" xfId="2" applyFont="1" applyBorder="1"/>
    <xf numFmtId="167" fontId="0" fillId="0" borderId="1" xfId="0" applyNumberFormat="1" applyBorder="1"/>
    <xf numFmtId="9" fontId="5" fillId="0" borderId="1" xfId="0" applyNumberFormat="1" applyFont="1" applyBorder="1" applyAlignment="1">
      <alignment horizontal="center"/>
    </xf>
    <xf numFmtId="0" fontId="13" fillId="0" borderId="0" xfId="2" applyFont="1"/>
    <xf numFmtId="0" fontId="5" fillId="0" borderId="0" xfId="2" applyFont="1"/>
    <xf numFmtId="168" fontId="5" fillId="0" borderId="0" xfId="3" applyNumberFormat="1" applyFont="1"/>
    <xf numFmtId="0" fontId="4" fillId="0" borderId="0" xfId="2" applyFont="1"/>
    <xf numFmtId="0" fontId="4" fillId="0" borderId="0" xfId="7" applyFont="1"/>
    <xf numFmtId="168" fontId="4" fillId="0" borderId="0" xfId="3" applyNumberFormat="1" applyFont="1"/>
    <xf numFmtId="0" fontId="4" fillId="0" borderId="0" xfId="2" applyFont="1" applyAlignment="1">
      <alignment horizontal="center"/>
    </xf>
    <xf numFmtId="0" fontId="2" fillId="0" borderId="0" xfId="0" applyFont="1"/>
    <xf numFmtId="165" fontId="5" fillId="0" borderId="0" xfId="3" applyFont="1" applyFill="1" applyBorder="1"/>
    <xf numFmtId="168" fontId="5" fillId="0" borderId="0" xfId="2" applyNumberFormat="1" applyFont="1"/>
    <xf numFmtId="168" fontId="4" fillId="0" borderId="0" xfId="3" applyNumberFormat="1" applyFont="1" applyAlignment="1">
      <alignment horizontal="left" vertical="top"/>
    </xf>
    <xf numFmtId="0" fontId="4" fillId="0" borderId="0" xfId="2" applyFont="1" applyAlignment="1">
      <alignment horizontal="left" vertical="top"/>
    </xf>
    <xf numFmtId="3" fontId="0" fillId="0" borderId="0" xfId="0" applyNumberFormat="1"/>
    <xf numFmtId="6" fontId="0" fillId="0" borderId="0" xfId="0" applyNumberFormat="1"/>
    <xf numFmtId="6" fontId="2" fillId="0" borderId="4" xfId="0" applyNumberFormat="1" applyFont="1" applyBorder="1"/>
    <xf numFmtId="0" fontId="0" fillId="0" borderId="0" xfId="0" applyAlignment="1">
      <alignment horizontal="right"/>
    </xf>
    <xf numFmtId="168" fontId="4" fillId="0" borderId="0" xfId="2" applyNumberFormat="1" applyFont="1"/>
    <xf numFmtId="0" fontId="4" fillId="0" borderId="0" xfId="7" applyFont="1" applyAlignment="1">
      <alignment horizontal="left" vertical="top"/>
    </xf>
    <xf numFmtId="168" fontId="4" fillId="0" borderId="1" xfId="3" applyNumberFormat="1" applyFont="1" applyBorder="1" applyAlignment="1">
      <alignment horizontal="left" vertical="top"/>
    </xf>
    <xf numFmtId="168" fontId="5" fillId="0" borderId="1" xfId="3" applyNumberFormat="1" applyFont="1" applyBorder="1"/>
    <xf numFmtId="6" fontId="5" fillId="0" borderId="1" xfId="3" applyNumberFormat="1" applyFont="1" applyBorder="1" applyAlignment="1">
      <alignment horizontal="right" vertical="top"/>
    </xf>
    <xf numFmtId="6" fontId="4" fillId="0" borderId="1" xfId="3" applyNumberFormat="1" applyFont="1" applyBorder="1" applyAlignment="1">
      <alignment horizontal="right" vertical="top"/>
    </xf>
    <xf numFmtId="0" fontId="4" fillId="0" borderId="1" xfId="2" applyFont="1" applyBorder="1" applyAlignment="1">
      <alignment horizontal="center"/>
    </xf>
    <xf numFmtId="0" fontId="5" fillId="0" borderId="1" xfId="2" applyFont="1" applyBorder="1"/>
    <xf numFmtId="0" fontId="5" fillId="0" borderId="1" xfId="2" applyFont="1" applyBorder="1" applyAlignment="1">
      <alignment horizontal="left" vertical="top"/>
    </xf>
    <xf numFmtId="168" fontId="4" fillId="0" borderId="1" xfId="3" applyNumberFormat="1" applyFont="1" applyBorder="1"/>
    <xf numFmtId="168" fontId="4" fillId="0" borderId="1" xfId="3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6" fontId="5" fillId="0" borderId="1" xfId="1" applyNumberFormat="1" applyFont="1" applyFill="1" applyBorder="1" applyAlignment="1">
      <alignment horizontal="right" vertical="top"/>
    </xf>
    <xf numFmtId="6" fontId="5" fillId="0" borderId="1" xfId="3" applyNumberFormat="1" applyFont="1" applyFill="1" applyBorder="1" applyAlignment="1">
      <alignment horizontal="right" vertical="top"/>
    </xf>
    <xf numFmtId="165" fontId="5" fillId="0" borderId="1" xfId="3" applyFont="1" applyBorder="1"/>
    <xf numFmtId="165" fontId="5" fillId="0" borderId="1" xfId="3" applyFont="1" applyFill="1" applyBorder="1"/>
    <xf numFmtId="6" fontId="5" fillId="0" borderId="1" xfId="3" applyNumberFormat="1" applyFont="1" applyFill="1" applyBorder="1"/>
    <xf numFmtId="0" fontId="4" fillId="0" borderId="1" xfId="3" quotePrefix="1" applyNumberFormat="1" applyFont="1" applyBorder="1" applyAlignment="1">
      <alignment horizontal="center"/>
    </xf>
    <xf numFmtId="1" fontId="5" fillId="0" borderId="1" xfId="2" applyNumberFormat="1" applyFont="1" applyBorder="1"/>
    <xf numFmtId="168" fontId="5" fillId="0" borderId="1" xfId="2" applyNumberFormat="1" applyFont="1" applyBorder="1"/>
    <xf numFmtId="1" fontId="4" fillId="0" borderId="1" xfId="3" applyNumberFormat="1" applyFont="1" applyBorder="1"/>
    <xf numFmtId="0" fontId="13" fillId="0" borderId="0" xfId="2" applyFont="1" applyAlignment="1">
      <alignment wrapText="1"/>
    </xf>
    <xf numFmtId="0" fontId="5" fillId="0" borderId="0" xfId="2" applyFont="1" applyAlignment="1">
      <alignment wrapText="1"/>
    </xf>
    <xf numFmtId="168" fontId="5" fillId="0" borderId="0" xfId="3" applyNumberFormat="1" applyFont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2" applyFont="1" applyAlignment="1">
      <alignment wrapText="1"/>
    </xf>
    <xf numFmtId="168" fontId="5" fillId="0" borderId="0" xfId="3" applyNumberFormat="1" applyFont="1" applyBorder="1" applyAlignment="1">
      <alignment wrapText="1"/>
    </xf>
    <xf numFmtId="0" fontId="4" fillId="0" borderId="0" xfId="2" applyFont="1" applyAlignment="1">
      <alignment horizontal="center" wrapText="1"/>
    </xf>
    <xf numFmtId="0" fontId="4" fillId="0" borderId="1" xfId="2" applyFont="1" applyBorder="1" applyAlignment="1">
      <alignment horizontal="left" vertical="top" wrapText="1"/>
    </xf>
    <xf numFmtId="168" fontId="4" fillId="0" borderId="0" xfId="3" applyNumberFormat="1" applyFont="1" applyBorder="1" applyAlignment="1">
      <alignment horizontal="left" vertical="top" wrapText="1"/>
    </xf>
    <xf numFmtId="0" fontId="4" fillId="0" borderId="1" xfId="3" quotePrefix="1" applyNumberFormat="1" applyFont="1" applyBorder="1" applyAlignment="1">
      <alignment horizontal="center" wrapText="1"/>
    </xf>
    <xf numFmtId="0" fontId="5" fillId="0" borderId="1" xfId="2" applyFont="1" applyBorder="1" applyAlignment="1">
      <alignment horizontal="left" vertical="top" wrapText="1"/>
    </xf>
    <xf numFmtId="168" fontId="5" fillId="0" borderId="1" xfId="3" applyNumberFormat="1" applyFont="1" applyBorder="1" applyAlignment="1">
      <alignment horizontal="left" vertical="top" wrapText="1"/>
    </xf>
    <xf numFmtId="165" fontId="5" fillId="0" borderId="1" xfId="3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6" fontId="16" fillId="0" borderId="1" xfId="1" applyNumberFormat="1" applyFont="1" applyFill="1" applyBorder="1" applyAlignment="1">
      <alignment horizontal="right" vertical="top" wrapText="1"/>
    </xf>
    <xf numFmtId="6" fontId="5" fillId="0" borderId="1" xfId="6" applyNumberFormat="1" applyFont="1" applyFill="1" applyBorder="1" applyAlignment="1">
      <alignment horizontal="right" vertical="top" wrapText="1"/>
    </xf>
    <xf numFmtId="1" fontId="16" fillId="0" borderId="1" xfId="1" applyNumberFormat="1" applyFont="1" applyFill="1" applyBorder="1" applyAlignment="1">
      <alignment horizontal="left" vertical="top" wrapText="1"/>
    </xf>
    <xf numFmtId="6" fontId="5" fillId="0" borderId="1" xfId="3" applyNumberFormat="1" applyFont="1" applyFill="1" applyBorder="1" applyAlignment="1">
      <alignment horizontal="right" vertical="top" wrapText="1"/>
    </xf>
    <xf numFmtId="6" fontId="5" fillId="0" borderId="1" xfId="2" applyNumberFormat="1" applyFont="1" applyBorder="1" applyAlignment="1">
      <alignment horizontal="right" vertical="top" wrapText="1"/>
    </xf>
    <xf numFmtId="49" fontId="16" fillId="0" borderId="1" xfId="4" applyNumberFormat="1" applyFont="1" applyFill="1" applyBorder="1" applyAlignment="1">
      <alignment horizontal="left" vertical="top" wrapText="1"/>
    </xf>
    <xf numFmtId="6" fontId="4" fillId="0" borderId="1" xfId="3" applyNumberFormat="1" applyFont="1" applyFill="1" applyBorder="1" applyAlignment="1">
      <alignment horizontal="right" vertical="top" wrapText="1"/>
    </xf>
    <xf numFmtId="166" fontId="5" fillId="0" borderId="0" xfId="2" applyNumberFormat="1" applyFont="1" applyAlignment="1">
      <alignment horizontal="right" vertical="top" wrapText="1"/>
    </xf>
    <xf numFmtId="166" fontId="8" fillId="0" borderId="1" xfId="0" applyNumberFormat="1" applyFont="1" applyBorder="1" applyAlignment="1">
      <alignment horizontal="center" vertical="top" wrapText="1"/>
    </xf>
    <xf numFmtId="166" fontId="7" fillId="0" borderId="1" xfId="0" applyNumberFormat="1" applyFont="1" applyBorder="1" applyAlignment="1">
      <alignment horizontal="right" vertical="top" wrapText="1"/>
    </xf>
    <xf numFmtId="166" fontId="0" fillId="0" borderId="0" xfId="0" applyNumberFormat="1" applyAlignment="1">
      <alignment horizontal="right" vertical="top" wrapText="1"/>
    </xf>
    <xf numFmtId="168" fontId="4" fillId="0" borderId="1" xfId="2" applyNumberFormat="1" applyFont="1" applyBorder="1" applyAlignment="1">
      <alignment horizontal="center"/>
    </xf>
    <xf numFmtId="5" fontId="5" fillId="0" borderId="1" xfId="3" applyNumberFormat="1" applyFont="1" applyFill="1" applyBorder="1" applyAlignment="1">
      <alignment horizontal="right" vertical="top"/>
    </xf>
    <xf numFmtId="0" fontId="4" fillId="0" borderId="1" xfId="2" applyFont="1" applyBorder="1" applyAlignment="1">
      <alignment horizontal="left" wrapText="1"/>
    </xf>
    <xf numFmtId="0" fontId="4" fillId="0" borderId="0" xfId="7" applyFont="1" applyAlignment="1">
      <alignment wrapText="1"/>
    </xf>
    <xf numFmtId="166" fontId="5" fillId="0" borderId="0" xfId="3" applyNumberFormat="1" applyFont="1" applyBorder="1" applyAlignment="1">
      <alignment horizontal="right" vertical="top" wrapText="1"/>
    </xf>
    <xf numFmtId="0" fontId="15" fillId="0" borderId="0" xfId="2" applyFont="1" applyAlignment="1">
      <alignment horizontal="left" vertical="top" wrapText="1"/>
    </xf>
    <xf numFmtId="0" fontId="4" fillId="0" borderId="0" xfId="2" applyFont="1" applyAlignment="1">
      <alignment horizontal="left" wrapText="1"/>
    </xf>
    <xf numFmtId="0" fontId="4" fillId="0" borderId="1" xfId="2" applyFont="1" applyBorder="1" applyAlignment="1">
      <alignment horizontal="left"/>
    </xf>
    <xf numFmtId="167" fontId="0" fillId="0" borderId="0" xfId="0" applyNumberFormat="1"/>
    <xf numFmtId="167" fontId="7" fillId="0" borderId="1" xfId="0" applyNumberFormat="1" applyFont="1" applyBorder="1" applyAlignment="1">
      <alignment horizontal="right" vertical="top" wrapText="1"/>
    </xf>
    <xf numFmtId="6" fontId="4" fillId="0" borderId="1" xfId="3" applyNumberFormat="1" applyFont="1" applyFill="1" applyBorder="1" applyAlignment="1">
      <alignment horizontal="right" vertical="top"/>
    </xf>
    <xf numFmtId="6" fontId="4" fillId="0" borderId="1" xfId="3" applyNumberFormat="1" applyFont="1" applyFill="1" applyBorder="1"/>
    <xf numFmtId="5" fontId="4" fillId="0" borderId="1" xfId="3" applyNumberFormat="1" applyFont="1" applyBorder="1"/>
    <xf numFmtId="5" fontId="4" fillId="0" borderId="1" xfId="3" applyNumberFormat="1" applyFont="1" applyFill="1" applyBorder="1" applyAlignment="1">
      <alignment horizontal="right" vertical="top"/>
    </xf>
    <xf numFmtId="0" fontId="13" fillId="0" borderId="0" xfId="2" applyFont="1" applyAlignment="1">
      <alignment horizontal="left" wrapText="1"/>
    </xf>
  </cellXfs>
  <cellStyles count="8">
    <cellStyle name="Comma" xfId="6" builtinId="3"/>
    <cellStyle name="Comma 2" xfId="3" xr:uid="{88D4E69E-3B6D-438E-9426-F436CD04EE93}"/>
    <cellStyle name="Currency" xfId="1" builtinId="4"/>
    <cellStyle name="Currency 2" xfId="5" xr:uid="{F60F07C6-8BB0-4EC9-8701-D3B8ACC45052}"/>
    <cellStyle name="Normal" xfId="0" builtinId="0"/>
    <cellStyle name="Normal 2" xfId="2" xr:uid="{B945340E-E68D-46C4-961A-1801C8B97DC8}"/>
    <cellStyle name="Normal 3" xfId="4" xr:uid="{E5F99404-17F8-4155-8BC3-BE32C1E3439E}"/>
    <cellStyle name="Normal_Audit return info 2013" xfId="7" xr:uid="{7A46CBBD-5195-A041-A0F8-8A8EEA8B3BBE}"/>
  </cellStyles>
  <dxfs count="0"/>
  <tableStyles count="0" defaultTableStyle="TableStyleMedium2" defaultPivotStyle="PivotStyleLight16"/>
  <colors>
    <mruColors>
      <color rgb="FFFFFF00"/>
      <color rgb="FFB4C6E7"/>
      <color rgb="FFCCECFF"/>
      <color rgb="FF00CC0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therine Myres" id="{17F5ACE9-AD13-492E-8714-64B8E337D5D4}" userId="fb9ab387a41d930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0BD4-E180-B44D-9EF2-8BB61A5D0C89}">
  <dimension ref="A1:G24"/>
  <sheetViews>
    <sheetView zoomScale="140" zoomScaleNormal="140" workbookViewId="0">
      <selection activeCell="J15" sqref="J15"/>
    </sheetView>
  </sheetViews>
  <sheetFormatPr baseColWidth="10" defaultRowHeight="15" x14ac:dyDescent="0.2"/>
  <cols>
    <col min="1" max="1" width="14" customWidth="1"/>
    <col min="6" max="6" width="6.83203125" customWidth="1"/>
  </cols>
  <sheetData>
    <row r="1" spans="1:7" x14ac:dyDescent="0.2">
      <c r="A1" t="s">
        <v>32</v>
      </c>
    </row>
    <row r="3" spans="1:7" x14ac:dyDescent="0.2">
      <c r="A3" s="1" t="s">
        <v>33</v>
      </c>
      <c r="B3" s="1" t="s">
        <v>34</v>
      </c>
      <c r="C3" s="1" t="s">
        <v>83</v>
      </c>
      <c r="D3" s="1" t="s">
        <v>35</v>
      </c>
      <c r="E3" s="1" t="s">
        <v>35</v>
      </c>
      <c r="G3" t="s">
        <v>84</v>
      </c>
    </row>
    <row r="4" spans="1:7" x14ac:dyDescent="0.2">
      <c r="A4" s="1"/>
      <c r="B4" s="1" t="s">
        <v>36</v>
      </c>
      <c r="C4" s="1" t="s">
        <v>36</v>
      </c>
      <c r="D4" s="1" t="s">
        <v>36</v>
      </c>
      <c r="E4" s="1" t="s">
        <v>37</v>
      </c>
      <c r="G4" t="s">
        <v>38</v>
      </c>
    </row>
    <row r="5" spans="1:7" x14ac:dyDescent="0.2">
      <c r="A5" s="1" t="s">
        <v>39</v>
      </c>
      <c r="B5" s="1"/>
      <c r="C5" s="1"/>
      <c r="D5" s="1"/>
      <c r="E5" s="1"/>
    </row>
    <row r="6" spans="1:7" x14ac:dyDescent="0.2">
      <c r="A6" s="1" t="s">
        <v>40</v>
      </c>
      <c r="B6" s="29">
        <v>15210.44</v>
      </c>
      <c r="C6" s="29">
        <v>33214.810000000005</v>
      </c>
      <c r="D6" s="29">
        <v>18004.370000000003</v>
      </c>
      <c r="E6" s="30">
        <v>1.183685021603583</v>
      </c>
    </row>
    <row r="7" spans="1:7" x14ac:dyDescent="0.2">
      <c r="A7" s="1" t="s">
        <v>41</v>
      </c>
      <c r="B7" s="29"/>
      <c r="C7" s="29"/>
      <c r="D7" s="29"/>
      <c r="E7" s="1"/>
    </row>
    <row r="8" spans="1:7" x14ac:dyDescent="0.2">
      <c r="A8" s="1" t="s">
        <v>18</v>
      </c>
      <c r="B8" s="29">
        <v>25000</v>
      </c>
      <c r="C8" s="29">
        <v>25000</v>
      </c>
      <c r="D8" s="29">
        <v>0</v>
      </c>
      <c r="E8" s="30">
        <v>0</v>
      </c>
    </row>
    <row r="9" spans="1:7" x14ac:dyDescent="0.2">
      <c r="A9" s="1" t="s">
        <v>42</v>
      </c>
      <c r="B9" s="29"/>
      <c r="C9" s="29"/>
      <c r="D9" s="29"/>
      <c r="E9" s="1"/>
    </row>
    <row r="10" spans="1:7" x14ac:dyDescent="0.2">
      <c r="A10" s="1" t="s">
        <v>19</v>
      </c>
      <c r="B10" s="29">
        <v>15388.58</v>
      </c>
      <c r="C10" s="29">
        <v>8131.5499999999993</v>
      </c>
      <c r="D10" s="29">
        <v>-7257.0300000000007</v>
      </c>
      <c r="E10" s="30">
        <v>-0.47158542243663815</v>
      </c>
      <c r="G10" t="s">
        <v>43</v>
      </c>
    </row>
    <row r="11" spans="1:7" x14ac:dyDescent="0.2">
      <c r="A11" s="1" t="s">
        <v>44</v>
      </c>
      <c r="B11" s="29"/>
      <c r="C11" s="29"/>
      <c r="D11" s="29"/>
      <c r="E11" s="1"/>
    </row>
    <row r="12" spans="1:7" x14ac:dyDescent="0.2">
      <c r="A12" s="1" t="s">
        <v>45</v>
      </c>
      <c r="B12" s="29">
        <v>5164.7999999999984</v>
      </c>
      <c r="C12" s="29">
        <v>5270.4000000000005</v>
      </c>
      <c r="D12" s="29">
        <v>105.60000000000218</v>
      </c>
      <c r="E12" s="30">
        <v>2.0446096654275523E-2</v>
      </c>
      <c r="G12" t="s">
        <v>46</v>
      </c>
    </row>
    <row r="13" spans="1:7" x14ac:dyDescent="0.2">
      <c r="A13" s="1" t="s">
        <v>47</v>
      </c>
      <c r="B13" s="29"/>
      <c r="C13" s="29"/>
      <c r="D13" s="29"/>
      <c r="E13" s="1"/>
    </row>
    <row r="14" spans="1:7" x14ac:dyDescent="0.2">
      <c r="A14" s="1" t="s">
        <v>48</v>
      </c>
      <c r="B14" s="29">
        <v>0</v>
      </c>
      <c r="C14" s="29">
        <v>0</v>
      </c>
      <c r="D14" s="29">
        <v>0</v>
      </c>
      <c r="E14" s="30">
        <v>0</v>
      </c>
      <c r="G14" t="s">
        <v>49</v>
      </c>
    </row>
    <row r="15" spans="1:7" x14ac:dyDescent="0.2">
      <c r="A15" s="1" t="s">
        <v>50</v>
      </c>
      <c r="B15" s="29"/>
      <c r="C15" s="29"/>
      <c r="D15" s="29"/>
      <c r="E15" s="1"/>
    </row>
    <row r="16" spans="1:7" x14ac:dyDescent="0.2">
      <c r="A16" s="1" t="s">
        <v>51</v>
      </c>
      <c r="B16" s="29">
        <v>17219.41</v>
      </c>
      <c r="C16" s="29">
        <v>47122.109999999993</v>
      </c>
      <c r="D16" s="29">
        <v>29902.699999999993</v>
      </c>
      <c r="E16" s="30">
        <v>1.7365693714244561</v>
      </c>
      <c r="G16" t="s">
        <v>52</v>
      </c>
    </row>
    <row r="17" spans="1:7" x14ac:dyDescent="0.2">
      <c r="A17" s="1" t="s">
        <v>20</v>
      </c>
      <c r="B17" s="29"/>
      <c r="C17" s="29"/>
      <c r="D17" s="29"/>
      <c r="E17" s="1"/>
    </row>
    <row r="18" spans="1:7" x14ac:dyDescent="0.2">
      <c r="A18" s="1" t="s">
        <v>53</v>
      </c>
      <c r="B18" s="29">
        <v>33214.810000000005</v>
      </c>
      <c r="C18" s="29">
        <v>13953.850000000013</v>
      </c>
      <c r="D18" s="29">
        <v>-18004.370000000003</v>
      </c>
      <c r="E18" s="30">
        <v>-0.54205849739920231</v>
      </c>
    </row>
    <row r="19" spans="1:7" x14ac:dyDescent="0.2">
      <c r="A19" s="1" t="s">
        <v>23</v>
      </c>
      <c r="B19" s="29"/>
      <c r="C19" s="29"/>
      <c r="D19" s="29"/>
      <c r="E19" s="1"/>
    </row>
    <row r="20" spans="1:7" x14ac:dyDescent="0.2">
      <c r="A20" s="1" t="s">
        <v>54</v>
      </c>
      <c r="B20" s="29">
        <v>35394.9</v>
      </c>
      <c r="C20" s="29">
        <v>15762.72</v>
      </c>
      <c r="D20" s="29">
        <v>-19632.18</v>
      </c>
      <c r="E20" s="30">
        <v>-0.5546612647584821</v>
      </c>
    </row>
    <row r="21" spans="1:7" x14ac:dyDescent="0.2">
      <c r="A21" s="1" t="s">
        <v>55</v>
      </c>
      <c r="B21" s="29"/>
      <c r="C21" s="29"/>
      <c r="D21" s="29"/>
      <c r="E21" s="1"/>
    </row>
    <row r="22" spans="1:7" x14ac:dyDescent="0.2">
      <c r="A22" s="1" t="s">
        <v>56</v>
      </c>
      <c r="B22" s="29">
        <v>23869</v>
      </c>
      <c r="C22" s="29">
        <v>45196</v>
      </c>
      <c r="D22" s="29">
        <v>21327</v>
      </c>
      <c r="E22" s="30">
        <v>0.89350203192425326</v>
      </c>
      <c r="G22" t="s">
        <v>57</v>
      </c>
    </row>
    <row r="23" spans="1:7" x14ac:dyDescent="0.2">
      <c r="A23" s="1" t="s">
        <v>58</v>
      </c>
      <c r="B23" s="29"/>
      <c r="C23" s="29"/>
      <c r="D23" s="29"/>
      <c r="E23" s="1"/>
    </row>
    <row r="24" spans="1:7" x14ac:dyDescent="0.2">
      <c r="A24" s="1" t="s">
        <v>59</v>
      </c>
      <c r="B24" s="29">
        <v>0</v>
      </c>
      <c r="C24" s="29">
        <v>0</v>
      </c>
      <c r="D24" s="29">
        <v>0</v>
      </c>
      <c r="E24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22CA-08D3-4A4B-81A9-6549789DFB27}">
  <dimension ref="A1:F8"/>
  <sheetViews>
    <sheetView zoomScale="140" zoomScaleNormal="140" workbookViewId="0"/>
  </sheetViews>
  <sheetFormatPr baseColWidth="10" defaultRowHeight="15" x14ac:dyDescent="0.2"/>
  <cols>
    <col min="6" max="6" width="35.33203125" customWidth="1"/>
  </cols>
  <sheetData>
    <row r="1" spans="1:6" x14ac:dyDescent="0.2">
      <c r="A1" s="31" t="s">
        <v>60</v>
      </c>
      <c r="B1" s="32"/>
      <c r="C1" s="32"/>
      <c r="D1" s="32"/>
      <c r="E1" s="33"/>
      <c r="F1" s="32"/>
    </row>
    <row r="2" spans="1:6" x14ac:dyDescent="0.2">
      <c r="A2" s="31"/>
      <c r="B2" s="32"/>
      <c r="C2" s="32"/>
      <c r="D2" s="32"/>
      <c r="E2" s="33"/>
      <c r="F2" s="32"/>
    </row>
    <row r="3" spans="1:6" x14ac:dyDescent="0.2">
      <c r="A3" s="42" t="s">
        <v>41</v>
      </c>
      <c r="B3" s="48" t="s">
        <v>18</v>
      </c>
      <c r="D3" s="41"/>
      <c r="E3" s="36"/>
    </row>
    <row r="4" spans="1:6" x14ac:dyDescent="0.2">
      <c r="A4" s="32"/>
      <c r="B4" s="32"/>
      <c r="C4" s="33"/>
      <c r="D4" s="33"/>
      <c r="E4" s="33"/>
      <c r="F4" s="33"/>
    </row>
    <row r="5" spans="1:6" x14ac:dyDescent="0.2">
      <c r="A5" s="37"/>
      <c r="B5" s="53"/>
      <c r="C5" s="27" t="s">
        <v>34</v>
      </c>
      <c r="D5" s="27" t="s">
        <v>83</v>
      </c>
      <c r="E5" s="49" t="s">
        <v>62</v>
      </c>
      <c r="F5" s="49" t="s">
        <v>85</v>
      </c>
    </row>
    <row r="6" spans="1:6" x14ac:dyDescent="0.2">
      <c r="A6" s="32"/>
      <c r="B6" s="54"/>
      <c r="C6" s="50"/>
      <c r="D6" s="50"/>
      <c r="E6" s="50"/>
      <c r="F6" s="54"/>
    </row>
    <row r="7" spans="1:6" ht="20" customHeight="1" x14ac:dyDescent="0.2">
      <c r="A7" s="32"/>
      <c r="B7" s="55" t="s">
        <v>18</v>
      </c>
      <c r="C7" s="51">
        <v>25000</v>
      </c>
      <c r="D7" s="51">
        <v>25000</v>
      </c>
      <c r="E7" s="51">
        <v>0</v>
      </c>
      <c r="F7" s="78"/>
    </row>
    <row r="8" spans="1:6" x14ac:dyDescent="0.2">
      <c r="A8" s="32"/>
      <c r="B8" s="54"/>
      <c r="C8" s="52">
        <v>25000</v>
      </c>
      <c r="D8" s="52">
        <v>25000</v>
      </c>
      <c r="E8" s="52">
        <v>0</v>
      </c>
      <c r="F8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45F9-875C-9C49-8387-21456A2DF3FC}">
  <dimension ref="A1:F12"/>
  <sheetViews>
    <sheetView zoomScale="140" zoomScaleNormal="140" workbookViewId="0">
      <selection activeCell="C7" sqref="C7"/>
    </sheetView>
  </sheetViews>
  <sheetFormatPr baseColWidth="10" defaultRowHeight="15" x14ac:dyDescent="0.2"/>
  <cols>
    <col min="2" max="2" width="14" customWidth="1"/>
    <col min="6" max="6" width="54.33203125" customWidth="1"/>
  </cols>
  <sheetData>
    <row r="1" spans="1:6" x14ac:dyDescent="0.2">
      <c r="A1" s="31" t="s">
        <v>60</v>
      </c>
    </row>
    <row r="3" spans="1:6" x14ac:dyDescent="0.2">
      <c r="A3" s="34" t="s">
        <v>63</v>
      </c>
      <c r="B3" s="35" t="s">
        <v>19</v>
      </c>
      <c r="D3" s="36"/>
      <c r="E3" s="36"/>
      <c r="F3" s="34"/>
    </row>
    <row r="4" spans="1:6" x14ac:dyDescent="0.2">
      <c r="A4" s="32"/>
      <c r="B4" s="32"/>
      <c r="C4" s="33"/>
      <c r="D4" s="33"/>
      <c r="E4" s="33"/>
      <c r="F4" s="32"/>
    </row>
    <row r="5" spans="1:6" x14ac:dyDescent="0.2">
      <c r="A5" s="37"/>
      <c r="B5" s="53"/>
      <c r="C5" s="27" t="s">
        <v>34</v>
      </c>
      <c r="D5" s="27" t="s">
        <v>83</v>
      </c>
      <c r="E5" s="49" t="s">
        <v>62</v>
      </c>
      <c r="F5" s="56" t="s">
        <v>85</v>
      </c>
    </row>
    <row r="6" spans="1:6" x14ac:dyDescent="0.2">
      <c r="A6" s="37"/>
      <c r="B6" s="53"/>
      <c r="C6" s="57"/>
      <c r="D6" s="57"/>
      <c r="E6" s="57"/>
      <c r="F6" s="53"/>
    </row>
    <row r="7" spans="1:6" x14ac:dyDescent="0.2">
      <c r="A7" s="32"/>
      <c r="B7" s="58" t="s">
        <v>1</v>
      </c>
      <c r="C7" s="59">
        <v>332.5</v>
      </c>
      <c r="D7" s="59">
        <v>350</v>
      </c>
      <c r="E7" s="60">
        <v>17.5</v>
      </c>
      <c r="F7" s="54"/>
    </row>
    <row r="8" spans="1:6" x14ac:dyDescent="0.2">
      <c r="A8" s="32"/>
      <c r="B8" s="58" t="s">
        <v>88</v>
      </c>
      <c r="C8" s="59">
        <v>13355</v>
      </c>
      <c r="D8" s="59">
        <v>0</v>
      </c>
      <c r="E8" s="60">
        <v>-13355</v>
      </c>
      <c r="F8" s="54" t="s">
        <v>87</v>
      </c>
    </row>
    <row r="9" spans="1:6" x14ac:dyDescent="0.2">
      <c r="A9" s="32"/>
      <c r="B9" s="58" t="s">
        <v>86</v>
      </c>
      <c r="C9" s="59">
        <v>45.5</v>
      </c>
      <c r="D9" s="59">
        <v>1807.06</v>
      </c>
      <c r="E9" s="60">
        <v>1761.56</v>
      </c>
      <c r="F9" s="54" t="s">
        <v>89</v>
      </c>
    </row>
    <row r="10" spans="1:6" x14ac:dyDescent="0.2">
      <c r="A10" s="32"/>
      <c r="B10" s="58" t="s">
        <v>64</v>
      </c>
      <c r="C10" s="60">
        <v>0</v>
      </c>
      <c r="D10" s="60">
        <v>0</v>
      </c>
      <c r="E10" s="60">
        <v>0</v>
      </c>
      <c r="F10" s="54"/>
    </row>
    <row r="11" spans="1:6" x14ac:dyDescent="0.2">
      <c r="A11" s="32"/>
      <c r="B11" s="58" t="s">
        <v>31</v>
      </c>
      <c r="C11" s="59">
        <v>1655.5800000000002</v>
      </c>
      <c r="D11" s="59">
        <v>5974.49</v>
      </c>
      <c r="E11" s="60">
        <v>4318.91</v>
      </c>
      <c r="F11" s="54" t="s">
        <v>90</v>
      </c>
    </row>
    <row r="12" spans="1:6" x14ac:dyDescent="0.2">
      <c r="A12" s="32"/>
      <c r="B12" s="54"/>
      <c r="C12" s="103">
        <v>15388.58</v>
      </c>
      <c r="D12" s="103">
        <v>8131.5499999999993</v>
      </c>
      <c r="E12" s="103">
        <v>-7257.0300000000007</v>
      </c>
      <c r="F12" s="5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7BF2-B484-6548-8DC4-14D2E056D03E}">
  <dimension ref="A1:F9"/>
  <sheetViews>
    <sheetView zoomScale="140" zoomScaleNormal="140" workbookViewId="0">
      <selection sqref="A1:F9"/>
    </sheetView>
  </sheetViews>
  <sheetFormatPr baseColWidth="10" defaultRowHeight="15" x14ac:dyDescent="0.2"/>
  <cols>
    <col min="2" max="2" width="31.5" customWidth="1"/>
    <col min="6" max="6" width="43.5" customWidth="1"/>
  </cols>
  <sheetData>
    <row r="1" spans="1:6" x14ac:dyDescent="0.2">
      <c r="A1" s="31" t="s">
        <v>60</v>
      </c>
      <c r="B1" s="32"/>
      <c r="C1" s="32"/>
      <c r="D1" s="33"/>
      <c r="E1" s="33"/>
    </row>
    <row r="2" spans="1:6" x14ac:dyDescent="0.2">
      <c r="A2" s="31"/>
      <c r="B2" s="32"/>
      <c r="C2" s="32"/>
      <c r="D2" s="33"/>
      <c r="E2" s="33"/>
    </row>
    <row r="3" spans="1:6" x14ac:dyDescent="0.2">
      <c r="A3" s="34" t="s">
        <v>44</v>
      </c>
      <c r="B3" s="35" t="s">
        <v>45</v>
      </c>
      <c r="C3" s="34"/>
      <c r="D3" s="34"/>
      <c r="E3" s="34"/>
    </row>
    <row r="4" spans="1:6" x14ac:dyDescent="0.2">
      <c r="A4" s="32"/>
      <c r="B4" s="32"/>
      <c r="C4" s="32"/>
      <c r="D4" s="32"/>
      <c r="E4" s="32"/>
    </row>
    <row r="5" spans="1:6" x14ac:dyDescent="0.2">
      <c r="A5" s="37"/>
      <c r="B5" s="53"/>
      <c r="C5" s="27" t="s">
        <v>34</v>
      </c>
      <c r="D5" s="27" t="s">
        <v>83</v>
      </c>
      <c r="E5" s="49" t="s">
        <v>62</v>
      </c>
      <c r="F5" s="56" t="s">
        <v>85</v>
      </c>
    </row>
    <row r="6" spans="1:6" x14ac:dyDescent="0.2">
      <c r="A6" s="32"/>
      <c r="B6" s="54"/>
      <c r="C6" s="61"/>
      <c r="D6" s="61"/>
      <c r="E6" s="50"/>
      <c r="F6" s="1"/>
    </row>
    <row r="7" spans="1:6" x14ac:dyDescent="0.2">
      <c r="A7" s="32"/>
      <c r="B7" s="62" t="s">
        <v>65</v>
      </c>
      <c r="C7" s="60">
        <v>3615.3599999999992</v>
      </c>
      <c r="D7" s="60">
        <v>3689.28</v>
      </c>
      <c r="E7" s="63">
        <v>73.920000000000982</v>
      </c>
      <c r="F7" s="1"/>
    </row>
    <row r="8" spans="1:6" x14ac:dyDescent="0.2">
      <c r="A8" s="32"/>
      <c r="B8" s="62" t="s">
        <v>66</v>
      </c>
      <c r="C8" s="60">
        <v>1549.4399999999994</v>
      </c>
      <c r="D8" s="60">
        <v>1581.12</v>
      </c>
      <c r="E8" s="63">
        <v>31.680000000000518</v>
      </c>
      <c r="F8" s="1"/>
    </row>
    <row r="9" spans="1:6" x14ac:dyDescent="0.2">
      <c r="A9" s="32"/>
      <c r="B9" s="54"/>
      <c r="C9" s="52">
        <v>5164.7999999999984</v>
      </c>
      <c r="D9" s="52">
        <v>5270.4</v>
      </c>
      <c r="E9" s="104">
        <v>105.60000000000127</v>
      </c>
      <c r="F9" s="1" t="s">
        <v>102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46101-B8DF-784D-81FA-7C8B74A83BC8}">
  <dimension ref="A1:F8"/>
  <sheetViews>
    <sheetView zoomScale="140" zoomScaleNormal="140" workbookViewId="0">
      <selection sqref="A1:F8"/>
    </sheetView>
  </sheetViews>
  <sheetFormatPr baseColWidth="10" defaultRowHeight="15" x14ac:dyDescent="0.2"/>
  <cols>
    <col min="2" max="2" width="18.1640625" customWidth="1"/>
    <col min="3" max="3" width="14.83203125" customWidth="1"/>
    <col min="5" max="5" width="11.1640625" customWidth="1"/>
    <col min="6" max="6" width="20.5" customWidth="1"/>
  </cols>
  <sheetData>
    <row r="1" spans="1:6" x14ac:dyDescent="0.2">
      <c r="A1" s="31" t="s">
        <v>32</v>
      </c>
      <c r="B1" s="32"/>
      <c r="C1" s="32"/>
      <c r="D1" s="32"/>
    </row>
    <row r="2" spans="1:6" x14ac:dyDescent="0.2">
      <c r="A2" s="31"/>
      <c r="B2" s="32"/>
      <c r="C2" s="32"/>
      <c r="D2" s="32"/>
    </row>
    <row r="3" spans="1:6" x14ac:dyDescent="0.2">
      <c r="A3" s="34" t="s">
        <v>58</v>
      </c>
      <c r="B3" s="35" t="s">
        <v>59</v>
      </c>
      <c r="D3" s="34"/>
    </row>
    <row r="4" spans="1:6" x14ac:dyDescent="0.2">
      <c r="A4" s="32"/>
      <c r="B4" s="32"/>
      <c r="C4" s="40"/>
      <c r="D4" s="32"/>
    </row>
    <row r="5" spans="1:6" x14ac:dyDescent="0.2">
      <c r="A5" s="37"/>
      <c r="B5" s="37"/>
      <c r="C5" s="64" t="s">
        <v>34</v>
      </c>
      <c r="D5" s="27" t="s">
        <v>83</v>
      </c>
      <c r="E5" s="49" t="s">
        <v>62</v>
      </c>
      <c r="F5" s="28" t="s">
        <v>61</v>
      </c>
    </row>
    <row r="6" spans="1:6" x14ac:dyDescent="0.2">
      <c r="A6" s="32"/>
      <c r="B6" s="34" t="s">
        <v>47</v>
      </c>
      <c r="C6" s="65">
        <v>0</v>
      </c>
      <c r="D6" s="65">
        <v>0</v>
      </c>
      <c r="E6" s="66"/>
      <c r="F6" s="1"/>
    </row>
    <row r="7" spans="1:6" x14ac:dyDescent="0.2">
      <c r="A7" s="32"/>
      <c r="B7" s="40"/>
      <c r="C7" s="65">
        <v>0</v>
      </c>
      <c r="D7" s="65">
        <v>0</v>
      </c>
      <c r="E7" s="1"/>
      <c r="F7" s="1"/>
    </row>
    <row r="8" spans="1:6" x14ac:dyDescent="0.2">
      <c r="A8" s="32"/>
      <c r="B8" s="32"/>
      <c r="C8" s="67">
        <v>0</v>
      </c>
      <c r="D8" s="67">
        <v>0</v>
      </c>
      <c r="E8" s="1"/>
      <c r="F8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1150-1EF4-9545-8F3E-682026370FFC}">
  <dimension ref="A1:G22"/>
  <sheetViews>
    <sheetView zoomScale="140" zoomScaleNormal="140" workbookViewId="0">
      <selection activeCell="F27" sqref="F27"/>
    </sheetView>
  </sheetViews>
  <sheetFormatPr baseColWidth="10" defaultRowHeight="15" x14ac:dyDescent="0.2"/>
  <cols>
    <col min="1" max="1" width="10.83203125" style="71"/>
    <col min="2" max="2" width="33.33203125" style="71" customWidth="1"/>
    <col min="3" max="3" width="10.83203125" style="71"/>
    <col min="4" max="4" width="10.83203125" style="92"/>
    <col min="5" max="5" width="10.83203125" style="71"/>
    <col min="6" max="6" width="47.83203125" style="71" customWidth="1"/>
    <col min="7" max="16384" width="10.83203125" style="71"/>
  </cols>
  <sheetData>
    <row r="1" spans="1:7" ht="20" customHeight="1" x14ac:dyDescent="0.2">
      <c r="A1" s="107" t="s">
        <v>32</v>
      </c>
      <c r="B1" s="107"/>
      <c r="C1" s="107"/>
      <c r="D1" s="89"/>
      <c r="E1" s="69"/>
      <c r="F1" s="70"/>
    </row>
    <row r="2" spans="1:7" x14ac:dyDescent="0.2">
      <c r="A2" s="68"/>
      <c r="B2" s="69"/>
      <c r="C2" s="69"/>
      <c r="D2" s="89"/>
      <c r="E2" s="69"/>
      <c r="F2" s="70"/>
    </row>
    <row r="3" spans="1:7" ht="46" customHeight="1" x14ac:dyDescent="0.2">
      <c r="A3" s="72" t="s">
        <v>50</v>
      </c>
      <c r="B3" s="96" t="s">
        <v>51</v>
      </c>
      <c r="F3" s="76"/>
    </row>
    <row r="4" spans="1:7" x14ac:dyDescent="0.2">
      <c r="A4" s="69"/>
      <c r="B4" s="69"/>
      <c r="C4" s="69"/>
      <c r="D4" s="97"/>
      <c r="E4" s="73"/>
      <c r="F4" s="98"/>
    </row>
    <row r="5" spans="1:7" ht="16" customHeight="1" x14ac:dyDescent="0.2">
      <c r="A5" s="74"/>
      <c r="B5" s="75"/>
      <c r="C5" s="77" t="s">
        <v>34</v>
      </c>
      <c r="D5" s="90" t="s">
        <v>83</v>
      </c>
      <c r="E5" s="75" t="s">
        <v>62</v>
      </c>
      <c r="F5" s="95" t="s">
        <v>61</v>
      </c>
      <c r="G5" s="99"/>
    </row>
    <row r="6" spans="1:7" x14ac:dyDescent="0.2">
      <c r="A6" s="69"/>
      <c r="B6" s="78"/>
      <c r="C6" s="79"/>
      <c r="D6" s="91"/>
      <c r="E6" s="80"/>
      <c r="F6" s="79"/>
    </row>
    <row r="7" spans="1:7" ht="48" customHeight="1" x14ac:dyDescent="0.2">
      <c r="A7" s="69"/>
      <c r="B7" s="81" t="s">
        <v>67</v>
      </c>
      <c r="C7" s="82">
        <v>1548.15</v>
      </c>
      <c r="D7" s="102">
        <v>1910.74</v>
      </c>
      <c r="E7" s="83">
        <v>-362.58999999999992</v>
      </c>
      <c r="F7" s="84" t="s">
        <v>91</v>
      </c>
    </row>
    <row r="8" spans="1:7" ht="31" customHeight="1" x14ac:dyDescent="0.2">
      <c r="A8" s="69"/>
      <c r="B8" s="81" t="s">
        <v>68</v>
      </c>
      <c r="C8" s="82">
        <v>800</v>
      </c>
      <c r="D8" s="102">
        <v>693.76</v>
      </c>
      <c r="E8" s="83">
        <v>106.24000000000001</v>
      </c>
      <c r="F8" s="84" t="s">
        <v>92</v>
      </c>
    </row>
    <row r="9" spans="1:7" x14ac:dyDescent="0.2">
      <c r="A9" s="69"/>
      <c r="B9" s="81" t="s">
        <v>69</v>
      </c>
      <c r="C9" s="82">
        <v>119.89999999999999</v>
      </c>
      <c r="D9" s="102">
        <v>0</v>
      </c>
      <c r="E9" s="83">
        <v>119.89999999999999</v>
      </c>
      <c r="F9" s="84" t="s">
        <v>93</v>
      </c>
    </row>
    <row r="10" spans="1:7" ht="30" x14ac:dyDescent="0.2">
      <c r="A10" s="69"/>
      <c r="B10" s="81" t="s">
        <v>70</v>
      </c>
      <c r="C10" s="85">
        <v>238.23999999999995</v>
      </c>
      <c r="D10" s="102">
        <v>514.1</v>
      </c>
      <c r="E10" s="83">
        <v>-275.86000000000007</v>
      </c>
      <c r="F10" s="84" t="s">
        <v>94</v>
      </c>
    </row>
    <row r="11" spans="1:7" ht="45" x14ac:dyDescent="0.2">
      <c r="A11" s="69"/>
      <c r="B11" s="81" t="s">
        <v>15</v>
      </c>
      <c r="C11" s="82">
        <v>575.41999999999996</v>
      </c>
      <c r="D11" s="102">
        <v>1734.9000000000003</v>
      </c>
      <c r="E11" s="83">
        <v>-1159.4800000000005</v>
      </c>
      <c r="F11" s="84" t="s">
        <v>95</v>
      </c>
    </row>
    <row r="12" spans="1:7" x14ac:dyDescent="0.2">
      <c r="A12" s="69"/>
      <c r="B12" s="81" t="s">
        <v>14</v>
      </c>
      <c r="C12" s="82">
        <v>0</v>
      </c>
      <c r="D12" s="102">
        <v>0</v>
      </c>
      <c r="E12" s="83">
        <v>0</v>
      </c>
      <c r="F12" s="84"/>
    </row>
    <row r="13" spans="1:7" ht="45" x14ac:dyDescent="0.2">
      <c r="A13" s="69"/>
      <c r="B13" s="81" t="s">
        <v>16</v>
      </c>
      <c r="C13" s="82">
        <v>4370.66</v>
      </c>
      <c r="D13" s="102">
        <v>8952.3700000000008</v>
      </c>
      <c r="E13" s="83">
        <v>-4581.7100000000009</v>
      </c>
      <c r="F13" s="84" t="s">
        <v>96</v>
      </c>
    </row>
    <row r="14" spans="1:7" x14ac:dyDescent="0.2">
      <c r="A14" s="69"/>
      <c r="B14" s="81" t="s">
        <v>0</v>
      </c>
      <c r="C14" s="82">
        <v>140</v>
      </c>
      <c r="D14" s="102">
        <v>200.36</v>
      </c>
      <c r="E14" s="83">
        <v>-60.360000000000014</v>
      </c>
      <c r="F14" s="84" t="s">
        <v>97</v>
      </c>
    </row>
    <row r="15" spans="1:7" x14ac:dyDescent="0.2">
      <c r="A15" s="69"/>
      <c r="B15" s="81" t="s">
        <v>71</v>
      </c>
      <c r="C15" s="82">
        <v>575</v>
      </c>
      <c r="D15" s="102">
        <v>365</v>
      </c>
      <c r="E15" s="83">
        <v>210</v>
      </c>
      <c r="F15" s="84" t="s">
        <v>98</v>
      </c>
    </row>
    <row r="16" spans="1:7" x14ac:dyDescent="0.2">
      <c r="A16" s="69"/>
      <c r="B16" s="87" t="s">
        <v>72</v>
      </c>
      <c r="C16" s="86">
        <v>650</v>
      </c>
      <c r="D16" s="102">
        <v>692.5</v>
      </c>
      <c r="E16" s="83">
        <v>-42.5</v>
      </c>
      <c r="F16" s="78"/>
    </row>
    <row r="17" spans="1:6" x14ac:dyDescent="0.2">
      <c r="A17" s="69"/>
      <c r="B17" s="81" t="s">
        <v>73</v>
      </c>
      <c r="C17" s="82">
        <v>0</v>
      </c>
      <c r="D17" s="102">
        <v>0</v>
      </c>
      <c r="E17" s="83">
        <v>0</v>
      </c>
      <c r="F17" s="84"/>
    </row>
    <row r="18" spans="1:6" ht="30" x14ac:dyDescent="0.2">
      <c r="A18" s="69"/>
      <c r="B18" s="81" t="s">
        <v>74</v>
      </c>
      <c r="C18" s="82">
        <v>5778.4000000000005</v>
      </c>
      <c r="D18" s="102">
        <f>7075.95-59.05</f>
        <v>7016.9</v>
      </c>
      <c r="E18" s="83">
        <v>-1238.4999999999991</v>
      </c>
      <c r="F18" s="84" t="s">
        <v>105</v>
      </c>
    </row>
    <row r="19" spans="1:6" x14ac:dyDescent="0.2">
      <c r="A19" s="69"/>
      <c r="B19" s="81" t="s">
        <v>75</v>
      </c>
      <c r="C19" s="82">
        <v>200</v>
      </c>
      <c r="D19" s="102">
        <v>18642</v>
      </c>
      <c r="E19" s="83">
        <v>-18442</v>
      </c>
      <c r="F19" s="84" t="s">
        <v>99</v>
      </c>
    </row>
    <row r="20" spans="1:6" x14ac:dyDescent="0.2">
      <c r="A20" s="69"/>
      <c r="B20" s="81" t="s">
        <v>76</v>
      </c>
      <c r="C20" s="82">
        <v>511.4</v>
      </c>
      <c r="D20" s="102">
        <v>370</v>
      </c>
      <c r="E20" s="83">
        <v>141.39999999999998</v>
      </c>
      <c r="F20" s="84" t="s">
        <v>77</v>
      </c>
    </row>
    <row r="21" spans="1:6" x14ac:dyDescent="0.2">
      <c r="A21" s="69"/>
      <c r="B21" s="81" t="s">
        <v>2</v>
      </c>
      <c r="C21" s="82">
        <v>1683.26</v>
      </c>
      <c r="D21" s="102">
        <v>6029.4800000000023</v>
      </c>
      <c r="E21" s="83">
        <v>-4346.2200000000021</v>
      </c>
      <c r="F21" s="84" t="s">
        <v>100</v>
      </c>
    </row>
    <row r="22" spans="1:6" x14ac:dyDescent="0.2">
      <c r="A22" s="69"/>
      <c r="B22" s="78"/>
      <c r="C22" s="88">
        <f>SUM(C7:C21)</f>
        <v>17190.43</v>
      </c>
      <c r="D22" s="88">
        <f>SUM(D7:D21)</f>
        <v>47122.110000000008</v>
      </c>
      <c r="E22" s="88">
        <f>SUM(E7:E21)</f>
        <v>-29931.68</v>
      </c>
      <c r="F22" s="78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A38B-206D-8047-B8E2-19A0DFBD7339}">
  <dimension ref="A1:D24"/>
  <sheetViews>
    <sheetView tabSelected="1" zoomScale="140" zoomScaleNormal="140" workbookViewId="0">
      <selection activeCell="B25" sqref="B25"/>
    </sheetView>
  </sheetViews>
  <sheetFormatPr baseColWidth="10" defaultRowHeight="15" x14ac:dyDescent="0.2"/>
  <cols>
    <col min="2" max="2" width="29.6640625" customWidth="1"/>
    <col min="3" max="3" width="4.6640625" customWidth="1"/>
  </cols>
  <sheetData>
    <row r="1" spans="1:4" x14ac:dyDescent="0.2">
      <c r="A1" s="31" t="s">
        <v>32</v>
      </c>
    </row>
    <row r="3" spans="1:4" x14ac:dyDescent="0.2">
      <c r="A3" s="38" t="s">
        <v>20</v>
      </c>
      <c r="B3" s="38" t="s">
        <v>78</v>
      </c>
      <c r="C3" s="43"/>
      <c r="D3" s="44">
        <v>13953.850000000013</v>
      </c>
    </row>
    <row r="4" spans="1:4" x14ac:dyDescent="0.2">
      <c r="C4" s="43"/>
      <c r="D4" s="44"/>
    </row>
    <row r="5" spans="1:4" x14ac:dyDescent="0.2">
      <c r="B5" s="38" t="s">
        <v>21</v>
      </c>
      <c r="C5" s="43"/>
      <c r="D5" s="44"/>
    </row>
    <row r="6" spans="1:4" x14ac:dyDescent="0.2">
      <c r="B6" t="s">
        <v>79</v>
      </c>
      <c r="C6" s="43"/>
      <c r="D6" s="44">
        <v>-1317.96</v>
      </c>
    </row>
    <row r="7" spans="1:4" x14ac:dyDescent="0.2">
      <c r="C7" s="43"/>
      <c r="D7" s="44"/>
    </row>
    <row r="8" spans="1:4" x14ac:dyDescent="0.2">
      <c r="C8" s="43"/>
      <c r="D8" s="44"/>
    </row>
    <row r="9" spans="1:4" x14ac:dyDescent="0.2">
      <c r="B9" s="38" t="s">
        <v>22</v>
      </c>
      <c r="C9" s="43"/>
      <c r="D9" s="44"/>
    </row>
    <row r="10" spans="1:4" x14ac:dyDescent="0.2">
      <c r="B10" t="s">
        <v>106</v>
      </c>
      <c r="C10" s="43"/>
      <c r="D10" s="101">
        <v>389.37</v>
      </c>
    </row>
    <row r="11" spans="1:4" x14ac:dyDescent="0.2">
      <c r="B11" t="s">
        <v>107</v>
      </c>
      <c r="C11" s="43"/>
      <c r="D11" s="101">
        <v>50</v>
      </c>
    </row>
    <row r="12" spans="1:4" x14ac:dyDescent="0.2">
      <c r="B12" t="s">
        <v>101</v>
      </c>
      <c r="D12" s="101">
        <v>440.33</v>
      </c>
    </row>
    <row r="13" spans="1:4" x14ac:dyDescent="0.2">
      <c r="B13" t="s">
        <v>108</v>
      </c>
      <c r="D13" s="101">
        <v>23.96</v>
      </c>
    </row>
    <row r="14" spans="1:4" x14ac:dyDescent="0.2">
      <c r="B14" t="s">
        <v>109</v>
      </c>
      <c r="D14" s="101">
        <v>10.8</v>
      </c>
    </row>
    <row r="15" spans="1:4" x14ac:dyDescent="0.2">
      <c r="B15" t="s">
        <v>110</v>
      </c>
      <c r="D15" s="101">
        <v>704.95</v>
      </c>
    </row>
    <row r="16" spans="1:4" x14ac:dyDescent="0.2">
      <c r="B16" t="s">
        <v>17</v>
      </c>
      <c r="D16" s="101">
        <v>692.5</v>
      </c>
    </row>
    <row r="17" spans="1:4" x14ac:dyDescent="0.2">
      <c r="B17" t="s">
        <v>111</v>
      </c>
      <c r="D17" s="101">
        <v>720</v>
      </c>
    </row>
    <row r="18" spans="1:4" x14ac:dyDescent="0.2">
      <c r="B18" t="s">
        <v>112</v>
      </c>
      <c r="D18" s="101">
        <v>94.92</v>
      </c>
    </row>
    <row r="19" spans="1:4" x14ac:dyDescent="0.2">
      <c r="C19" s="43"/>
      <c r="D19" s="44"/>
    </row>
    <row r="20" spans="1:4" ht="16" thickBot="1" x14ac:dyDescent="0.25">
      <c r="B20" t="s">
        <v>80</v>
      </c>
      <c r="D20" s="45">
        <v>15762.720000000014</v>
      </c>
    </row>
    <row r="21" spans="1:4" x14ac:dyDescent="0.2">
      <c r="D21" s="44"/>
    </row>
    <row r="22" spans="1:4" ht="16" thickBot="1" x14ac:dyDescent="0.25">
      <c r="A22" s="38" t="s">
        <v>23</v>
      </c>
      <c r="B22" t="s">
        <v>81</v>
      </c>
      <c r="D22" s="45">
        <v>15762.720000000016</v>
      </c>
    </row>
    <row r="23" spans="1:4" x14ac:dyDescent="0.2">
      <c r="D23" s="44"/>
    </row>
    <row r="24" spans="1:4" x14ac:dyDescent="0.2">
      <c r="C24" s="46" t="s">
        <v>82</v>
      </c>
      <c r="D24" s="4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09E5-533E-C346-8141-BBFA95C541EE}">
  <dimension ref="A1:H9"/>
  <sheetViews>
    <sheetView zoomScale="140" zoomScaleNormal="140" workbookViewId="0">
      <selection activeCell="F29" sqref="F29"/>
    </sheetView>
  </sheetViews>
  <sheetFormatPr baseColWidth="10" defaultRowHeight="15" x14ac:dyDescent="0.2"/>
  <cols>
    <col min="2" max="2" width="13.33203125" customWidth="1"/>
    <col min="5" max="5" width="9.6640625" customWidth="1"/>
    <col min="6" max="6" width="33.6640625" customWidth="1"/>
  </cols>
  <sheetData>
    <row r="1" spans="1:8" x14ac:dyDescent="0.2">
      <c r="A1" s="31" t="s">
        <v>32</v>
      </c>
      <c r="B1" s="32"/>
      <c r="C1" s="32"/>
      <c r="D1" s="33"/>
      <c r="E1" s="33"/>
      <c r="F1" s="32"/>
    </row>
    <row r="2" spans="1:8" x14ac:dyDescent="0.2">
      <c r="A2" s="31"/>
      <c r="B2" s="32"/>
      <c r="C2" s="32"/>
      <c r="D2" s="33"/>
      <c r="E2" s="33"/>
      <c r="F2" s="32"/>
    </row>
    <row r="3" spans="1:8" x14ac:dyDescent="0.2">
      <c r="A3" s="34" t="s">
        <v>55</v>
      </c>
      <c r="B3" s="35" t="s">
        <v>56</v>
      </c>
      <c r="D3" s="34"/>
      <c r="E3" s="34"/>
      <c r="F3" s="47"/>
    </row>
    <row r="4" spans="1:8" x14ac:dyDescent="0.2">
      <c r="A4" s="32"/>
      <c r="B4" s="32"/>
      <c r="F4" s="66"/>
    </row>
    <row r="5" spans="1:8" x14ac:dyDescent="0.2">
      <c r="A5" s="37"/>
      <c r="B5" s="37"/>
      <c r="C5" s="64" t="s">
        <v>34</v>
      </c>
      <c r="D5" s="64" t="s">
        <v>83</v>
      </c>
      <c r="E5" s="93" t="s">
        <v>62</v>
      </c>
      <c r="F5" s="100" t="s">
        <v>61</v>
      </c>
    </row>
    <row r="6" spans="1:8" ht="48" customHeight="1" x14ac:dyDescent="0.2">
      <c r="A6" s="32"/>
      <c r="B6" s="39"/>
      <c r="C6" s="94">
        <v>23869</v>
      </c>
      <c r="D6" s="94">
        <v>45196</v>
      </c>
      <c r="E6" s="94">
        <v>21327</v>
      </c>
      <c r="F6" s="78" t="s">
        <v>103</v>
      </c>
    </row>
    <row r="7" spans="1:8" x14ac:dyDescent="0.2">
      <c r="A7" s="32"/>
      <c r="B7" s="32"/>
      <c r="C7" s="105">
        <v>23869</v>
      </c>
      <c r="D7" s="105">
        <v>45196</v>
      </c>
      <c r="E7" s="106">
        <v>21327</v>
      </c>
      <c r="F7" s="54"/>
    </row>
    <row r="9" spans="1:8" x14ac:dyDescent="0.2">
      <c r="H9" t="s">
        <v>104</v>
      </c>
    </row>
  </sheetData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7461-5667-454E-9278-D3D21E8374E3}">
  <sheetPr>
    <tabColor theme="5" tint="0.39997558519241921"/>
    <pageSetUpPr fitToPage="1"/>
  </sheetPr>
  <dimension ref="B2:J45"/>
  <sheetViews>
    <sheetView topLeftCell="A3" zoomScale="120" zoomScaleNormal="120" workbookViewId="0">
      <selection activeCell="D29" sqref="D29"/>
    </sheetView>
  </sheetViews>
  <sheetFormatPr baseColWidth="10" defaultRowHeight="15" x14ac:dyDescent="0.2"/>
  <cols>
    <col min="1" max="1" width="6.1640625" style="2" customWidth="1"/>
    <col min="2" max="2" width="65.6640625" style="2" customWidth="1"/>
    <col min="3" max="4" width="12.5" style="5" customWidth="1"/>
    <col min="5" max="5" width="13" style="2" customWidth="1"/>
    <col min="6" max="6" width="14.5" style="2" customWidth="1"/>
    <col min="7" max="7" width="3.1640625" style="2" customWidth="1"/>
    <col min="8" max="8" width="65.33203125" style="4" customWidth="1"/>
    <col min="9" max="10" width="10.83203125" style="3"/>
    <col min="11" max="16384" width="10.83203125" style="2"/>
  </cols>
  <sheetData>
    <row r="2" spans="2:7" ht="18" x14ac:dyDescent="0.2">
      <c r="B2" s="6" t="s">
        <v>4</v>
      </c>
      <c r="C2" s="7"/>
      <c r="D2" s="7"/>
      <c r="E2" s="8"/>
      <c r="F2" s="8"/>
      <c r="G2" s="8"/>
    </row>
    <row r="3" spans="2:7" x14ac:dyDescent="0.2">
      <c r="B3" s="8"/>
      <c r="C3" s="7"/>
      <c r="D3" s="7"/>
      <c r="E3" s="8"/>
      <c r="F3" s="8"/>
      <c r="G3" s="8"/>
    </row>
    <row r="4" spans="2:7" ht="20" customHeight="1" x14ac:dyDescent="0.2">
      <c r="B4" s="9" t="s">
        <v>5</v>
      </c>
      <c r="C4" s="10"/>
      <c r="D4" s="10"/>
      <c r="E4" s="9"/>
      <c r="F4" s="9"/>
      <c r="G4" s="9"/>
    </row>
    <row r="5" spans="2:7" ht="20" customHeight="1" x14ac:dyDescent="0.2">
      <c r="B5" s="9"/>
      <c r="C5" s="10"/>
      <c r="D5" s="10"/>
      <c r="E5" s="9"/>
      <c r="F5" s="9"/>
      <c r="G5" s="9"/>
    </row>
    <row r="6" spans="2:7" ht="20" customHeight="1" x14ac:dyDescent="0.2">
      <c r="B6" s="9" t="s">
        <v>25</v>
      </c>
      <c r="C6" s="10"/>
      <c r="D6" s="10"/>
      <c r="E6" s="9"/>
      <c r="F6" s="9"/>
      <c r="G6" s="9"/>
    </row>
    <row r="7" spans="2:7" ht="20" customHeight="1" x14ac:dyDescent="0.2">
      <c r="B7" s="9"/>
      <c r="C7" s="10"/>
      <c r="D7" s="10"/>
      <c r="E7" s="9"/>
      <c r="F7" s="9"/>
      <c r="G7" s="9"/>
    </row>
    <row r="8" spans="2:7" ht="20" customHeight="1" x14ac:dyDescent="0.2">
      <c r="B8" s="9" t="s">
        <v>24</v>
      </c>
      <c r="C8" s="10"/>
      <c r="D8" s="10"/>
      <c r="E8" s="9"/>
      <c r="F8" s="9"/>
      <c r="G8" s="9"/>
    </row>
    <row r="9" spans="2:7" ht="20" customHeight="1" x14ac:dyDescent="0.2">
      <c r="B9" s="9"/>
      <c r="C9" s="10"/>
      <c r="D9" s="10"/>
      <c r="E9" s="9"/>
      <c r="F9" s="9"/>
      <c r="G9" s="9"/>
    </row>
    <row r="10" spans="2:7" ht="20" customHeight="1" x14ac:dyDescent="0.2">
      <c r="B10" s="14" t="s">
        <v>26</v>
      </c>
      <c r="C10" s="21"/>
      <c r="D10" s="21"/>
      <c r="E10" s="9"/>
      <c r="F10" s="9"/>
      <c r="G10" s="9"/>
    </row>
    <row r="11" spans="2:7" ht="20" customHeight="1" x14ac:dyDescent="0.2">
      <c r="B11" s="14" t="s">
        <v>6</v>
      </c>
      <c r="C11" s="21"/>
      <c r="D11" s="23">
        <v>15762.72</v>
      </c>
      <c r="E11" s="9"/>
      <c r="F11" s="9"/>
      <c r="G11" s="9"/>
    </row>
    <row r="12" spans="2:7" ht="20" customHeight="1" x14ac:dyDescent="0.2">
      <c r="B12" s="14"/>
      <c r="C12" s="21"/>
      <c r="D12" s="21"/>
      <c r="E12" s="9"/>
      <c r="F12" s="9"/>
      <c r="G12" s="9"/>
    </row>
    <row r="13" spans="2:7" ht="20" customHeight="1" x14ac:dyDescent="0.2">
      <c r="B13" s="14" t="s">
        <v>27</v>
      </c>
      <c r="C13" s="21"/>
      <c r="D13" s="21"/>
      <c r="E13" s="9"/>
      <c r="F13" s="9"/>
      <c r="G13" s="9"/>
    </row>
    <row r="14" spans="2:7" ht="20" customHeight="1" x14ac:dyDescent="0.2">
      <c r="B14" s="1"/>
      <c r="C14" s="21"/>
      <c r="D14" s="21"/>
      <c r="E14" s="9"/>
      <c r="F14" s="9"/>
      <c r="G14" s="9"/>
    </row>
    <row r="15" spans="2:7" ht="20" customHeight="1" x14ac:dyDescent="0.2">
      <c r="B15" s="15"/>
      <c r="C15" s="21"/>
      <c r="D15" s="21">
        <f>SUM(C14:C15)</f>
        <v>0</v>
      </c>
      <c r="E15" s="9"/>
      <c r="F15" s="9"/>
      <c r="G15" s="9"/>
    </row>
    <row r="16" spans="2:7" ht="20" customHeight="1" x14ac:dyDescent="0.2">
      <c r="B16" s="15"/>
      <c r="C16" s="21"/>
      <c r="D16" s="22"/>
      <c r="E16" s="9"/>
      <c r="F16" s="9"/>
      <c r="G16" s="9"/>
    </row>
    <row r="17" spans="2:7" ht="20" customHeight="1" x14ac:dyDescent="0.2">
      <c r="B17" s="14" t="s">
        <v>28</v>
      </c>
      <c r="C17" s="21"/>
      <c r="D17" s="22"/>
      <c r="E17" s="9"/>
      <c r="F17" s="9"/>
      <c r="G17" s="9"/>
    </row>
    <row r="18" spans="2:7" ht="20" customHeight="1" x14ac:dyDescent="0.2">
      <c r="B18" s="15"/>
      <c r="C18" s="21"/>
      <c r="D18" s="21"/>
      <c r="E18" s="9"/>
      <c r="F18" s="9"/>
      <c r="G18" s="9"/>
    </row>
    <row r="19" spans="2:7" ht="20" customHeight="1" x14ac:dyDescent="0.2">
      <c r="B19" s="15"/>
      <c r="C19" s="21"/>
      <c r="D19" s="22"/>
      <c r="E19" s="9"/>
      <c r="F19" s="9"/>
      <c r="G19" s="9"/>
    </row>
    <row r="20" spans="2:7" ht="20" customHeight="1" x14ac:dyDescent="0.2">
      <c r="B20" s="15"/>
      <c r="C20" s="21"/>
      <c r="D20" s="22">
        <f>SUM(C18:C19)</f>
        <v>0</v>
      </c>
      <c r="E20" s="9"/>
      <c r="F20" s="9"/>
      <c r="G20" s="9"/>
    </row>
    <row r="21" spans="2:7" ht="20" customHeight="1" x14ac:dyDescent="0.2">
      <c r="B21" s="15"/>
      <c r="C21" s="21"/>
      <c r="D21" s="22"/>
      <c r="E21" s="9"/>
      <c r="F21" s="9"/>
      <c r="G21" s="9"/>
    </row>
    <row r="22" spans="2:7" ht="20" customHeight="1" thickBot="1" x14ac:dyDescent="0.25">
      <c r="B22" s="19" t="s">
        <v>29</v>
      </c>
      <c r="C22" s="23"/>
      <c r="D22" s="24">
        <f>SUM(D11:D21)</f>
        <v>15762.72</v>
      </c>
      <c r="E22" s="9"/>
      <c r="F22" s="9"/>
      <c r="G22" s="9"/>
    </row>
    <row r="23" spans="2:7" ht="20" customHeight="1" thickTop="1" x14ac:dyDescent="0.2">
      <c r="B23" s="14"/>
      <c r="C23" s="21"/>
      <c r="D23" s="25"/>
      <c r="E23" s="9"/>
      <c r="F23" s="9"/>
      <c r="G23" s="9"/>
    </row>
    <row r="24" spans="2:7" ht="34" customHeight="1" x14ac:dyDescent="0.2">
      <c r="B24" s="16" t="s">
        <v>12</v>
      </c>
      <c r="C24" s="21"/>
      <c r="D24" s="21"/>
      <c r="E24" s="9"/>
      <c r="F24" s="9"/>
      <c r="G24" s="9"/>
    </row>
    <row r="25" spans="2:7" ht="20" customHeight="1" x14ac:dyDescent="0.2">
      <c r="B25" s="14" t="s">
        <v>7</v>
      </c>
      <c r="C25" s="21"/>
      <c r="D25" s="21"/>
      <c r="E25" s="9"/>
      <c r="F25" s="9"/>
      <c r="G25" s="9"/>
    </row>
    <row r="26" spans="2:7" ht="20" customHeight="1" x14ac:dyDescent="0.2">
      <c r="B26" s="14" t="s">
        <v>30</v>
      </c>
      <c r="C26" s="21"/>
      <c r="D26" s="21">
        <v>35394.9</v>
      </c>
      <c r="E26" s="9"/>
      <c r="F26" s="9"/>
      <c r="G26" s="9"/>
    </row>
    <row r="27" spans="2:7" ht="20" customHeight="1" x14ac:dyDescent="0.2">
      <c r="B27" s="14" t="s">
        <v>8</v>
      </c>
      <c r="C27" s="21"/>
      <c r="D27" s="21">
        <f>-E44</f>
        <v>-52931.689999999988</v>
      </c>
      <c r="E27" s="9"/>
      <c r="F27" s="9"/>
      <c r="G27" s="9"/>
    </row>
    <row r="28" spans="2:7" ht="20" customHeight="1" x14ac:dyDescent="0.2">
      <c r="B28" s="14" t="s">
        <v>11</v>
      </c>
      <c r="C28" s="21"/>
      <c r="D28" s="21">
        <f>D44</f>
        <v>33299.51</v>
      </c>
      <c r="E28" s="9"/>
      <c r="F28" s="9"/>
      <c r="G28" s="9"/>
    </row>
    <row r="29" spans="2:7" s="18" customFormat="1" ht="20" customHeight="1" thickBot="1" x14ac:dyDescent="0.25">
      <c r="B29" s="19" t="s">
        <v>10</v>
      </c>
      <c r="C29" s="23"/>
      <c r="D29" s="24">
        <f>SUM(D26:D28)</f>
        <v>15762.720000000016</v>
      </c>
      <c r="E29" s="17"/>
      <c r="F29" s="17"/>
      <c r="G29" s="17"/>
    </row>
    <row r="30" spans="2:7" ht="17" thickTop="1" x14ac:dyDescent="0.2">
      <c r="B30" s="9"/>
      <c r="C30" s="10"/>
      <c r="D30" s="10"/>
      <c r="E30" s="9"/>
      <c r="F30" s="9"/>
      <c r="G30" s="9"/>
    </row>
    <row r="31" spans="2:7" ht="16" x14ac:dyDescent="0.2">
      <c r="B31" s="9"/>
      <c r="C31" s="9" t="s">
        <v>13</v>
      </c>
      <c r="D31" s="4" t="s">
        <v>3</v>
      </c>
      <c r="E31" s="4" t="s">
        <v>9</v>
      </c>
      <c r="F31" s="4"/>
    </row>
    <row r="32" spans="2:7" ht="16" x14ac:dyDescent="0.2">
      <c r="B32" s="9"/>
      <c r="C32" s="12">
        <v>44652</v>
      </c>
      <c r="D32" s="10">
        <v>12650.66</v>
      </c>
      <c r="E32" s="10">
        <v>2762.61</v>
      </c>
      <c r="F32" s="11"/>
    </row>
    <row r="33" spans="2:6" ht="16" x14ac:dyDescent="0.2">
      <c r="B33" s="9"/>
      <c r="C33" s="12">
        <v>44682</v>
      </c>
      <c r="D33" s="10">
        <v>0</v>
      </c>
      <c r="E33" s="10">
        <v>3952.92</v>
      </c>
      <c r="F33" s="11"/>
    </row>
    <row r="34" spans="2:6" ht="16" x14ac:dyDescent="0.2">
      <c r="B34" s="9"/>
      <c r="C34" s="12">
        <v>44713</v>
      </c>
      <c r="D34" s="10">
        <v>2739.52</v>
      </c>
      <c r="E34" s="10">
        <v>26194.1</v>
      </c>
      <c r="F34" s="11"/>
    </row>
    <row r="35" spans="2:6" ht="16" x14ac:dyDescent="0.2">
      <c r="B35" s="9"/>
      <c r="C35" s="12">
        <v>44743</v>
      </c>
      <c r="D35" s="10">
        <v>2</v>
      </c>
      <c r="E35" s="10">
        <v>1014.77</v>
      </c>
      <c r="F35" s="11"/>
    </row>
    <row r="36" spans="2:6" ht="16" x14ac:dyDescent="0.2">
      <c r="B36" s="9"/>
      <c r="C36" s="12">
        <v>44774</v>
      </c>
      <c r="D36" s="10">
        <v>4906.53</v>
      </c>
      <c r="E36" s="10">
        <v>1181.02</v>
      </c>
      <c r="F36" s="11"/>
    </row>
    <row r="37" spans="2:6" ht="16" x14ac:dyDescent="0.2">
      <c r="B37" s="9"/>
      <c r="C37" s="12">
        <v>44805</v>
      </c>
      <c r="D37" s="10">
        <v>12603.5</v>
      </c>
      <c r="E37" s="10">
        <v>4708.6899999999996</v>
      </c>
      <c r="F37" s="11"/>
    </row>
    <row r="38" spans="2:6" ht="16" x14ac:dyDescent="0.2">
      <c r="B38" s="9"/>
      <c r="C38" s="12">
        <v>44835</v>
      </c>
      <c r="D38" s="10">
        <v>317.75</v>
      </c>
      <c r="E38" s="10">
        <v>1588.1</v>
      </c>
      <c r="F38" s="11"/>
    </row>
    <row r="39" spans="2:6" ht="16" x14ac:dyDescent="0.2">
      <c r="B39" s="9"/>
      <c r="C39" s="12">
        <v>44866</v>
      </c>
      <c r="D39" s="10">
        <v>0</v>
      </c>
      <c r="E39" s="10">
        <v>1435.14</v>
      </c>
      <c r="F39" s="11"/>
    </row>
    <row r="40" spans="2:6" ht="16" x14ac:dyDescent="0.2">
      <c r="B40" s="9"/>
      <c r="C40" s="12">
        <v>44896</v>
      </c>
      <c r="D40" s="10">
        <v>79.55</v>
      </c>
      <c r="E40" s="10">
        <v>4280.8999999999996</v>
      </c>
      <c r="F40" s="11"/>
    </row>
    <row r="41" spans="2:6" ht="16" x14ac:dyDescent="0.2">
      <c r="B41" s="9"/>
      <c r="C41" s="12">
        <v>44927</v>
      </c>
      <c r="D41" s="10">
        <v>0</v>
      </c>
      <c r="E41" s="10">
        <v>0</v>
      </c>
      <c r="F41" s="11"/>
    </row>
    <row r="42" spans="2:6" ht="16" x14ac:dyDescent="0.2">
      <c r="B42" s="9"/>
      <c r="C42" s="12">
        <v>44958</v>
      </c>
      <c r="D42" s="10">
        <v>0</v>
      </c>
      <c r="E42" s="10">
        <v>4186.49</v>
      </c>
      <c r="F42" s="11"/>
    </row>
    <row r="43" spans="2:6" ht="16" x14ac:dyDescent="0.2">
      <c r="B43" s="9"/>
      <c r="C43" s="12">
        <v>44986</v>
      </c>
      <c r="D43" s="10">
        <v>0</v>
      </c>
      <c r="E43" s="10">
        <f>2016.32-389.37</f>
        <v>1626.9499999999998</v>
      </c>
      <c r="F43" s="11"/>
    </row>
    <row r="44" spans="2:6" ht="17" thickBot="1" x14ac:dyDescent="0.25">
      <c r="B44" s="9"/>
      <c r="C44" s="9"/>
      <c r="D44" s="20">
        <f>SUM(D32:D43)</f>
        <v>33299.51</v>
      </c>
      <c r="E44" s="20">
        <f>SUM(E32:E43)</f>
        <v>52931.689999999988</v>
      </c>
      <c r="F44" s="26">
        <f>D44-E44</f>
        <v>-19632.179999999986</v>
      </c>
    </row>
    <row r="45" spans="2:6" ht="17" thickBot="1" x14ac:dyDescent="0.25">
      <c r="B45" s="9"/>
      <c r="C45" s="9"/>
      <c r="D45" s="13"/>
      <c r="E45" s="13"/>
      <c r="F45" s="11"/>
    </row>
  </sheetData>
  <phoneticPr fontId="10" type="noConversion"/>
  <pageMargins left="0.7" right="0.7" top="0.75" bottom="0.75" header="0.3" footer="0.3"/>
  <pageSetup paperSize="9" scale="9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Form</vt:lpstr>
      <vt:lpstr>Box 2</vt:lpstr>
      <vt:lpstr>Box 3</vt:lpstr>
      <vt:lpstr>Box 4</vt:lpstr>
      <vt:lpstr>Box 5 &amp; 10</vt:lpstr>
      <vt:lpstr>Box 6</vt:lpstr>
      <vt:lpstr>Box 7 &amp; 8</vt:lpstr>
      <vt:lpstr>Box 9</vt:lpstr>
      <vt:lpstr>Bank Rec</vt:lpstr>
      <vt:lpstr>'Bank Rec'!Print_Area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Microsoft Office User</cp:lastModifiedBy>
  <cp:revision/>
  <cp:lastPrinted>2021-05-02T09:13:43Z</cp:lastPrinted>
  <dcterms:created xsi:type="dcterms:W3CDTF">2019-05-15T17:12:23Z</dcterms:created>
  <dcterms:modified xsi:type="dcterms:W3CDTF">2023-05-12T10:57:35Z</dcterms:modified>
  <cp:category/>
  <cp:contentStatus/>
</cp:coreProperties>
</file>